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1835" windowHeight="6915"/>
  </bookViews>
  <sheets>
    <sheet name="全データ" sheetId="1" r:id="rId1"/>
    <sheet name="除外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  <c r="B25" i="1"/>
  <c r="C24" i="1"/>
  <c r="B24" i="1"/>
  <c r="B29" i="1"/>
  <c r="B28" i="1"/>
  <c r="B27" i="1"/>
  <c r="E6" i="2"/>
  <c r="G6" i="2" s="1"/>
  <c r="D6" i="2"/>
  <c r="H6" i="2" s="1"/>
  <c r="B17" i="2"/>
  <c r="C15" i="2"/>
  <c r="B15" i="2"/>
  <c r="C14" i="2"/>
  <c r="B14" i="2"/>
  <c r="C13" i="2"/>
  <c r="B13" i="2"/>
  <c r="C12" i="2"/>
  <c r="B12" i="2"/>
  <c r="E11" i="2"/>
  <c r="G11" i="2" s="1"/>
  <c r="E10" i="2"/>
  <c r="G10" i="2" s="1"/>
  <c r="E9" i="2"/>
  <c r="G9" i="2" s="1"/>
  <c r="E8" i="2"/>
  <c r="G8" i="2" s="1"/>
  <c r="E7" i="2"/>
  <c r="G7" i="2" s="1"/>
  <c r="E5" i="2"/>
  <c r="G5" i="2" s="1"/>
  <c r="E4" i="2"/>
  <c r="G4" i="2" s="1"/>
  <c r="E3" i="2"/>
  <c r="G3" i="2" s="1"/>
  <c r="E2" i="2"/>
  <c r="G2" i="2" s="1"/>
  <c r="C22" i="1"/>
  <c r="B22" i="1"/>
  <c r="C23" i="1"/>
  <c r="E3" i="1" s="1"/>
  <c r="G3" i="1" s="1"/>
  <c r="B23" i="1"/>
  <c r="D3" i="1" s="1"/>
  <c r="F3" i="1" l="1"/>
  <c r="H3" i="1"/>
  <c r="D2" i="1"/>
  <c r="D20" i="1"/>
  <c r="D18" i="1"/>
  <c r="D16" i="1"/>
  <c r="D14" i="1"/>
  <c r="D12" i="1"/>
  <c r="D10" i="1"/>
  <c r="D8" i="1"/>
  <c r="D6" i="1"/>
  <c r="D4" i="1"/>
  <c r="E2" i="1"/>
  <c r="G2" i="1" s="1"/>
  <c r="E20" i="1"/>
  <c r="G20" i="1" s="1"/>
  <c r="E18" i="1"/>
  <c r="G18" i="1" s="1"/>
  <c r="E16" i="1"/>
  <c r="G16" i="1" s="1"/>
  <c r="E14" i="1"/>
  <c r="G14" i="1" s="1"/>
  <c r="E12" i="1"/>
  <c r="G12" i="1" s="1"/>
  <c r="E10" i="1"/>
  <c r="G10" i="1" s="1"/>
  <c r="E8" i="1"/>
  <c r="G8" i="1" s="1"/>
  <c r="E6" i="1"/>
  <c r="G6" i="1" s="1"/>
  <c r="E4" i="1"/>
  <c r="G4" i="1" s="1"/>
  <c r="D21" i="1"/>
  <c r="D19" i="1"/>
  <c r="D17" i="1"/>
  <c r="D15" i="1"/>
  <c r="D13" i="1"/>
  <c r="D11" i="1"/>
  <c r="D9" i="1"/>
  <c r="D7" i="1"/>
  <c r="D5" i="1"/>
  <c r="E21" i="1"/>
  <c r="G21" i="1" s="1"/>
  <c r="E19" i="1"/>
  <c r="G19" i="1" s="1"/>
  <c r="E17" i="1"/>
  <c r="G17" i="1" s="1"/>
  <c r="E15" i="1"/>
  <c r="G15" i="1" s="1"/>
  <c r="E13" i="1"/>
  <c r="G13" i="1" s="1"/>
  <c r="E11" i="1"/>
  <c r="G11" i="1" s="1"/>
  <c r="E9" i="1"/>
  <c r="G9" i="1" s="1"/>
  <c r="E7" i="1"/>
  <c r="G7" i="1" s="1"/>
  <c r="E5" i="1"/>
  <c r="G5" i="1" s="1"/>
  <c r="F6" i="2"/>
  <c r="D2" i="2"/>
  <c r="D5" i="2"/>
  <c r="D8" i="2"/>
  <c r="H8" i="2" s="1"/>
  <c r="G12" i="2"/>
  <c r="D4" i="2"/>
  <c r="H4" i="2" s="1"/>
  <c r="D11" i="2"/>
  <c r="H11" i="2" s="1"/>
  <c r="H2" i="2"/>
  <c r="H5" i="2"/>
  <c r="D7" i="2"/>
  <c r="H7" i="2" s="1"/>
  <c r="F2" i="2"/>
  <c r="F4" i="2"/>
  <c r="F5" i="2"/>
  <c r="F7" i="2"/>
  <c r="F8" i="2"/>
  <c r="D3" i="2"/>
  <c r="D9" i="2"/>
  <c r="D10" i="2"/>
  <c r="F7" i="1" l="1"/>
  <c r="H7" i="1"/>
  <c r="F11" i="1"/>
  <c r="H11" i="1"/>
  <c r="F15" i="1"/>
  <c r="H15" i="1"/>
  <c r="F19" i="1"/>
  <c r="H19" i="1"/>
  <c r="H4" i="1"/>
  <c r="F4" i="1"/>
  <c r="H8" i="1"/>
  <c r="F8" i="1"/>
  <c r="H12" i="1"/>
  <c r="F12" i="1"/>
  <c r="H16" i="1"/>
  <c r="F16" i="1"/>
  <c r="H20" i="1"/>
  <c r="F20" i="1"/>
  <c r="F5" i="1"/>
  <c r="H5" i="1"/>
  <c r="F9" i="1"/>
  <c r="H9" i="1"/>
  <c r="F13" i="1"/>
  <c r="H13" i="1"/>
  <c r="F17" i="1"/>
  <c r="H17" i="1"/>
  <c r="H21" i="1"/>
  <c r="F21" i="1"/>
  <c r="G22" i="1"/>
  <c r="H6" i="1"/>
  <c r="F6" i="1"/>
  <c r="H10" i="1"/>
  <c r="F10" i="1"/>
  <c r="H14" i="1"/>
  <c r="F14" i="1"/>
  <c r="H18" i="1"/>
  <c r="F18" i="1"/>
  <c r="H2" i="1"/>
  <c r="H22" i="1" s="1"/>
  <c r="F2" i="1"/>
  <c r="F22" i="1" s="1"/>
  <c r="F11" i="2"/>
  <c r="H9" i="2"/>
  <c r="F9" i="2"/>
  <c r="H10" i="2"/>
  <c r="F10" i="2"/>
  <c r="H3" i="2"/>
  <c r="F3" i="2"/>
  <c r="H12" i="2" l="1"/>
  <c r="F12" i="2"/>
</calcChain>
</file>

<file path=xl/sharedStrings.xml><?xml version="1.0" encoding="utf-8"?>
<sst xmlns="http://schemas.openxmlformats.org/spreadsheetml/2006/main" count="28" uniqueCount="15">
  <si>
    <t>学生番号</t>
    <rPh sb="0" eb="2">
      <t>ガクセイ</t>
    </rPh>
    <rPh sb="2" eb="4">
      <t>バンゴウ</t>
    </rPh>
    <phoneticPr fontId="1"/>
  </si>
  <si>
    <t>xの偏差</t>
    <rPh sb="2" eb="4">
      <t>ヘンサ</t>
    </rPh>
    <phoneticPr fontId="1"/>
  </si>
  <si>
    <t>yの偏差</t>
    <rPh sb="2" eb="4">
      <t>ヘンサ</t>
    </rPh>
    <phoneticPr fontId="1"/>
  </si>
  <si>
    <t>xの偏差^2</t>
    <rPh sb="2" eb="4">
      <t>ヘンサ</t>
    </rPh>
    <phoneticPr fontId="1"/>
  </si>
  <si>
    <t>yの偏差^2</t>
    <rPh sb="2" eb="4">
      <t>ヘンサ</t>
    </rPh>
    <phoneticPr fontId="1"/>
  </si>
  <si>
    <t>偏差の積</t>
    <rPh sb="0" eb="2">
      <t>ヘンサ</t>
    </rPh>
    <rPh sb="3" eb="4">
      <t>セキ</t>
    </rPh>
    <phoneticPr fontId="1"/>
  </si>
  <si>
    <t>知能検査(x)</t>
    <rPh sb="0" eb="2">
      <t>チノウ</t>
    </rPh>
    <rPh sb="2" eb="4">
      <t>ケンサ</t>
    </rPh>
    <phoneticPr fontId="1"/>
  </si>
  <si>
    <t>評定平均(y)</t>
    <rPh sb="0" eb="2">
      <t>ヒョウテイ</t>
    </rPh>
    <rPh sb="2" eb="4">
      <t>ヘイキン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</si>
  <si>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</si>
  <si>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</si>
  <si>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不偏分散</t>
    <rPh sb="0" eb="2">
      <t>フヘン</t>
    </rPh>
    <rPh sb="2" eb="4">
      <t>ブンサン</t>
    </rPh>
    <phoneticPr fontId="1"/>
  </si>
  <si>
    <t>標準偏差</t>
    <rPh sb="0" eb="2">
      <t>ヒョウジュン</t>
    </rPh>
    <rPh sb="2" eb="4">
      <t>ヘンサ</t>
    </rPh>
    <phoneticPr fontId="1"/>
  </si>
  <si>
    <t>相関係数</t>
    <rPh sb="0" eb="2">
      <t>ソウカン</t>
    </rPh>
    <rPh sb="2" eb="4">
      <t>ケイスウ</t>
    </rPh>
    <phoneticPr fontId="1"/>
  </si>
  <si>
    <t>回帰切片</t>
    <rPh sb="0" eb="2">
      <t>カイキ</t>
    </rPh>
    <rPh sb="2" eb="4">
      <t>セッペン</t>
    </rPh>
    <phoneticPr fontId="1"/>
  </si>
  <si>
    <t>回帰傾き</t>
    <rPh sb="0" eb="2">
      <t>カイキ</t>
    </rPh>
    <rPh sb="2" eb="3">
      <t>カタム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</si>
</sst>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_);[Red]\(0.00\)"/>
    <numFmt numFmtId="178" formatCode="0.0_ "/>
    <numFmt numFmtId="179" formatCode="0_ "/>
    <numFmt numFmtId="180" formatCode="0.0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2" xfId="0" applyNumberFormat="1" applyBorder="1">
      <alignment vertical="center"/>
    </xf>
    <xf numFmtId="179" fontId="0" fillId="0" borderId="0" xfId="0" applyNumberFormat="1">
      <alignment vertical="center"/>
    </xf>
    <xf numFmtId="179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8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全データ!$B$2:$B$21</c:f>
              <c:numCache>
                <c:formatCode>0_ </c:formatCode>
                <c:ptCount val="20"/>
                <c:pt idx="0">
                  <c:v>295</c:v>
                </c:pt>
                <c:pt idx="1">
                  <c:v>152</c:v>
                </c:pt>
                <c:pt idx="2">
                  <c:v>214</c:v>
                </c:pt>
                <c:pt idx="3">
                  <c:v>171</c:v>
                </c:pt>
                <c:pt idx="4">
                  <c:v>131</c:v>
                </c:pt>
                <c:pt idx="5">
                  <c:v>178</c:v>
                </c:pt>
                <c:pt idx="6">
                  <c:v>225</c:v>
                </c:pt>
                <c:pt idx="7">
                  <c:v>141</c:v>
                </c:pt>
                <c:pt idx="8">
                  <c:v>116</c:v>
                </c:pt>
                <c:pt idx="9">
                  <c:v>173</c:v>
                </c:pt>
                <c:pt idx="10">
                  <c:v>230</c:v>
                </c:pt>
                <c:pt idx="11">
                  <c:v>195</c:v>
                </c:pt>
                <c:pt idx="12">
                  <c:v>174</c:v>
                </c:pt>
                <c:pt idx="13">
                  <c:v>236</c:v>
                </c:pt>
                <c:pt idx="14">
                  <c:v>198</c:v>
                </c:pt>
                <c:pt idx="15">
                  <c:v>217</c:v>
                </c:pt>
                <c:pt idx="16">
                  <c:v>143</c:v>
                </c:pt>
                <c:pt idx="17">
                  <c:v>135</c:v>
                </c:pt>
                <c:pt idx="18">
                  <c:v>146</c:v>
                </c:pt>
                <c:pt idx="19">
                  <c:v>227</c:v>
                </c:pt>
              </c:numCache>
            </c:numRef>
          </c:xVal>
          <c:yVal>
            <c:numRef>
              <c:f>全データ!$C$2:$C$21</c:f>
              <c:numCache>
                <c:formatCode>0.0_ </c:formatCode>
                <c:ptCount val="20"/>
                <c:pt idx="0">
                  <c:v>3.4</c:v>
                </c:pt>
                <c:pt idx="1">
                  <c:v>1.6</c:v>
                </c:pt>
                <c:pt idx="2">
                  <c:v>1.2</c:v>
                </c:pt>
                <c:pt idx="3">
                  <c:v>1</c:v>
                </c:pt>
                <c:pt idx="4">
                  <c:v>2</c:v>
                </c:pt>
                <c:pt idx="5">
                  <c:v>1.6</c:v>
                </c:pt>
                <c:pt idx="6">
                  <c:v>2</c:v>
                </c:pt>
                <c:pt idx="7">
                  <c:v>1.4</c:v>
                </c:pt>
                <c:pt idx="8">
                  <c:v>1</c:v>
                </c:pt>
                <c:pt idx="9">
                  <c:v>3.6</c:v>
                </c:pt>
                <c:pt idx="10">
                  <c:v>3.6</c:v>
                </c:pt>
                <c:pt idx="11">
                  <c:v>1</c:v>
                </c:pt>
                <c:pt idx="12">
                  <c:v>2.8</c:v>
                </c:pt>
                <c:pt idx="13">
                  <c:v>2.8</c:v>
                </c:pt>
                <c:pt idx="14">
                  <c:v>1.8</c:v>
                </c:pt>
                <c:pt idx="15">
                  <c:v>2</c:v>
                </c:pt>
                <c:pt idx="16">
                  <c:v>1.2</c:v>
                </c:pt>
                <c:pt idx="17">
                  <c:v>2.4</c:v>
                </c:pt>
                <c:pt idx="18">
                  <c:v>2.2000000000000002</c:v>
                </c:pt>
                <c:pt idx="19">
                  <c:v>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52928"/>
        <c:axId val="66000384"/>
      </c:scatterChart>
      <c:valAx>
        <c:axId val="478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知能検査の点数</a:t>
                </a:r>
              </a:p>
            </c:rich>
          </c:tx>
          <c:layout/>
          <c:overlay val="0"/>
        </c:title>
        <c:numFmt formatCode="0_ " sourceLinked="1"/>
        <c:majorTickMark val="out"/>
        <c:minorTickMark val="none"/>
        <c:tickLblPos val="nextTo"/>
        <c:crossAx val="66000384"/>
        <c:crosses val="autoZero"/>
        <c:crossBetween val="midCat"/>
      </c:valAx>
      <c:valAx>
        <c:axId val="6600038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評定平均</a:t>
                </a: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crossAx val="47852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除外!$B$2:$B$11</c:f>
              <c:numCache>
                <c:formatCode>0_ </c:formatCode>
                <c:ptCount val="10"/>
                <c:pt idx="0">
                  <c:v>152</c:v>
                </c:pt>
                <c:pt idx="1">
                  <c:v>214</c:v>
                </c:pt>
                <c:pt idx="2">
                  <c:v>171</c:v>
                </c:pt>
                <c:pt idx="3">
                  <c:v>178</c:v>
                </c:pt>
                <c:pt idx="4">
                  <c:v>225</c:v>
                </c:pt>
                <c:pt idx="5">
                  <c:v>173</c:v>
                </c:pt>
                <c:pt idx="6">
                  <c:v>195</c:v>
                </c:pt>
                <c:pt idx="7">
                  <c:v>174</c:v>
                </c:pt>
                <c:pt idx="8">
                  <c:v>198</c:v>
                </c:pt>
                <c:pt idx="9">
                  <c:v>217</c:v>
                </c:pt>
              </c:numCache>
            </c:numRef>
          </c:xVal>
          <c:yVal>
            <c:numRef>
              <c:f>除外!$C$2:$C$11</c:f>
              <c:numCache>
                <c:formatCode>0.0_ </c:formatCode>
                <c:ptCount val="10"/>
                <c:pt idx="0">
                  <c:v>1.6</c:v>
                </c:pt>
                <c:pt idx="1">
                  <c:v>1.2</c:v>
                </c:pt>
                <c:pt idx="2">
                  <c:v>1</c:v>
                </c:pt>
                <c:pt idx="3">
                  <c:v>1.6</c:v>
                </c:pt>
                <c:pt idx="4">
                  <c:v>2</c:v>
                </c:pt>
                <c:pt idx="5">
                  <c:v>3.6</c:v>
                </c:pt>
                <c:pt idx="6">
                  <c:v>1</c:v>
                </c:pt>
                <c:pt idx="7">
                  <c:v>2.8</c:v>
                </c:pt>
                <c:pt idx="8">
                  <c:v>1.8</c:v>
                </c:pt>
                <c:pt idx="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81568"/>
        <c:axId val="83183488"/>
      </c:scatterChart>
      <c:valAx>
        <c:axId val="8318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知能検査の点数</a:t>
                </a:r>
              </a:p>
            </c:rich>
          </c:tx>
          <c:overlay val="0"/>
        </c:title>
        <c:numFmt formatCode="0_ " sourceLinked="1"/>
        <c:majorTickMark val="out"/>
        <c:minorTickMark val="none"/>
        <c:tickLblPos val="nextTo"/>
        <c:crossAx val="83183488"/>
        <c:crosses val="autoZero"/>
        <c:crossBetween val="midCat"/>
      </c:valAx>
      <c:valAx>
        <c:axId val="8318348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評定平均</a:t>
                </a:r>
              </a:p>
            </c:rich>
          </c:tx>
          <c:overlay val="0"/>
        </c:title>
        <c:numFmt formatCode="0.0_ " sourceLinked="1"/>
        <c:majorTickMark val="out"/>
        <c:minorTickMark val="none"/>
        <c:tickLblPos val="nextTo"/>
        <c:crossAx val="83181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23</xdr:row>
      <xdr:rowOff>47625</xdr:rowOff>
    </xdr:from>
    <xdr:to>
      <xdr:col>10</xdr:col>
      <xdr:colOff>47625</xdr:colOff>
      <xdr:row>39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13</xdr:row>
      <xdr:rowOff>76200</xdr:rowOff>
    </xdr:from>
    <xdr:to>
      <xdr:col>10</xdr:col>
      <xdr:colOff>38100</xdr:colOff>
      <xdr:row>29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/>
  </sheetViews>
  <sheetFormatPr defaultRowHeight="13.5" x14ac:dyDescent="0.15"/>
  <cols>
    <col min="6" max="6" width="9.5" bestFit="1" customWidth="1"/>
    <col min="7" max="7" width="9.125" bestFit="1" customWidth="1"/>
  </cols>
  <sheetData>
    <row r="1" spans="1:8" x14ac:dyDescent="0.15">
      <c r="A1" s="1" t="s">
        <v>0</v>
      </c>
      <c r="B1" s="1" t="s">
        <v>6</v>
      </c>
      <c r="C1" s="1" t="s">
        <v>7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x14ac:dyDescent="0.15">
      <c r="A2">
        <v>1</v>
      </c>
      <c r="B2" s="8">
        <v>295</v>
      </c>
      <c r="C2" s="6">
        <v>3.4</v>
      </c>
      <c r="D2" s="4">
        <f>B2-$B$23</f>
        <v>110.15</v>
      </c>
      <c r="E2" s="4">
        <f>C2-$C$23</f>
        <v>1.3499999999999996</v>
      </c>
      <c r="F2" s="5">
        <f>D2^2</f>
        <v>12133.022500000001</v>
      </c>
      <c r="G2" s="5">
        <f>E2^2</f>
        <v>1.8224999999999991</v>
      </c>
      <c r="H2" s="4">
        <f>D2*E2</f>
        <v>148.70249999999996</v>
      </c>
    </row>
    <row r="3" spans="1:8" x14ac:dyDescent="0.15">
      <c r="A3">
        <v>2</v>
      </c>
      <c r="B3" s="8">
        <v>152</v>
      </c>
      <c r="C3" s="6">
        <v>1.6</v>
      </c>
      <c r="D3" s="4">
        <f t="shared" ref="D3:D21" si="0">B3-$B$23</f>
        <v>-32.849999999999994</v>
      </c>
      <c r="E3" s="4">
        <f t="shared" ref="E3:E21" si="1">C3-$C$23</f>
        <v>-0.45000000000000018</v>
      </c>
      <c r="F3" s="5">
        <f t="shared" ref="F3:F21" si="2">D3^2</f>
        <v>1079.1224999999997</v>
      </c>
      <c r="G3" s="5">
        <f t="shared" ref="G3:G21" si="3">E3^2</f>
        <v>0.20250000000000015</v>
      </c>
      <c r="H3" s="4">
        <f t="shared" ref="H3:H20" si="4">D3*E3</f>
        <v>14.782500000000002</v>
      </c>
    </row>
    <row r="4" spans="1:8" x14ac:dyDescent="0.15">
      <c r="A4">
        <v>3</v>
      </c>
      <c r="B4" s="8">
        <v>214</v>
      </c>
      <c r="C4" s="6">
        <v>1.2</v>
      </c>
      <c r="D4" s="4">
        <f t="shared" si="0"/>
        <v>29.150000000000006</v>
      </c>
      <c r="E4" s="4">
        <f t="shared" si="1"/>
        <v>-0.85000000000000031</v>
      </c>
      <c r="F4" s="5">
        <f t="shared" si="2"/>
        <v>849.72250000000031</v>
      </c>
      <c r="G4" s="5">
        <f t="shared" si="3"/>
        <v>0.72250000000000048</v>
      </c>
      <c r="H4" s="4">
        <f t="shared" si="4"/>
        <v>-24.777500000000014</v>
      </c>
    </row>
    <row r="5" spans="1:8" x14ac:dyDescent="0.15">
      <c r="A5">
        <v>4</v>
      </c>
      <c r="B5" s="8">
        <v>171</v>
      </c>
      <c r="C5" s="6">
        <v>1</v>
      </c>
      <c r="D5" s="4">
        <f t="shared" si="0"/>
        <v>-13.849999999999994</v>
      </c>
      <c r="E5" s="4">
        <f t="shared" si="1"/>
        <v>-1.0500000000000003</v>
      </c>
      <c r="F5" s="5">
        <f t="shared" si="2"/>
        <v>191.82249999999985</v>
      </c>
      <c r="G5" s="5">
        <f t="shared" si="3"/>
        <v>1.1025000000000005</v>
      </c>
      <c r="H5" s="4">
        <f t="shared" si="4"/>
        <v>14.542499999999997</v>
      </c>
    </row>
    <row r="6" spans="1:8" x14ac:dyDescent="0.15">
      <c r="A6">
        <v>5</v>
      </c>
      <c r="B6" s="8">
        <v>131</v>
      </c>
      <c r="C6" s="6">
        <v>2</v>
      </c>
      <c r="D6" s="4">
        <f t="shared" si="0"/>
        <v>-53.849999999999994</v>
      </c>
      <c r="E6" s="4">
        <f t="shared" si="1"/>
        <v>-5.0000000000000266E-2</v>
      </c>
      <c r="F6" s="5">
        <f t="shared" si="2"/>
        <v>2899.8224999999993</v>
      </c>
      <c r="G6" s="5">
        <f t="shared" si="3"/>
        <v>2.5000000000000265E-3</v>
      </c>
      <c r="H6" s="4">
        <f t="shared" si="4"/>
        <v>2.6925000000000141</v>
      </c>
    </row>
    <row r="7" spans="1:8" x14ac:dyDescent="0.15">
      <c r="A7">
        <v>6</v>
      </c>
      <c r="B7" s="8">
        <v>178</v>
      </c>
      <c r="C7" s="6">
        <v>1.6</v>
      </c>
      <c r="D7" s="4">
        <f t="shared" si="0"/>
        <v>-6.8499999999999943</v>
      </c>
      <c r="E7" s="4">
        <f t="shared" si="1"/>
        <v>-0.45000000000000018</v>
      </c>
      <c r="F7" s="5">
        <f t="shared" si="2"/>
        <v>46.922499999999921</v>
      </c>
      <c r="G7" s="5">
        <f t="shared" si="3"/>
        <v>0.20250000000000015</v>
      </c>
      <c r="H7" s="4">
        <f t="shared" si="4"/>
        <v>3.0824999999999987</v>
      </c>
    </row>
    <row r="8" spans="1:8" x14ac:dyDescent="0.15">
      <c r="A8">
        <v>7</v>
      </c>
      <c r="B8" s="8">
        <v>225</v>
      </c>
      <c r="C8" s="6">
        <v>2</v>
      </c>
      <c r="D8" s="4">
        <f t="shared" si="0"/>
        <v>40.150000000000006</v>
      </c>
      <c r="E8" s="4">
        <f t="shared" si="1"/>
        <v>-5.0000000000000266E-2</v>
      </c>
      <c r="F8" s="5">
        <f t="shared" si="2"/>
        <v>1612.0225000000005</v>
      </c>
      <c r="G8" s="5">
        <f t="shared" si="3"/>
        <v>2.5000000000000265E-3</v>
      </c>
      <c r="H8" s="4">
        <f t="shared" si="4"/>
        <v>-2.0075000000000109</v>
      </c>
    </row>
    <row r="9" spans="1:8" x14ac:dyDescent="0.15">
      <c r="A9">
        <v>8</v>
      </c>
      <c r="B9" s="8">
        <v>141</v>
      </c>
      <c r="C9" s="6">
        <v>1.4</v>
      </c>
      <c r="D9" s="4">
        <f t="shared" si="0"/>
        <v>-43.849999999999994</v>
      </c>
      <c r="E9" s="4">
        <f t="shared" si="1"/>
        <v>-0.65000000000000036</v>
      </c>
      <c r="F9" s="5">
        <f t="shared" si="2"/>
        <v>1922.8224999999995</v>
      </c>
      <c r="G9" s="5">
        <f t="shared" si="3"/>
        <v>0.42250000000000049</v>
      </c>
      <c r="H9" s="4">
        <f t="shared" si="4"/>
        <v>28.502500000000012</v>
      </c>
    </row>
    <row r="10" spans="1:8" x14ac:dyDescent="0.15">
      <c r="A10">
        <v>9</v>
      </c>
      <c r="B10" s="8">
        <v>116</v>
      </c>
      <c r="C10" s="6">
        <v>1</v>
      </c>
      <c r="D10" s="4">
        <f t="shared" si="0"/>
        <v>-68.849999999999994</v>
      </c>
      <c r="E10" s="4">
        <f t="shared" si="1"/>
        <v>-1.0500000000000003</v>
      </c>
      <c r="F10" s="5">
        <f t="shared" si="2"/>
        <v>4740.3224999999993</v>
      </c>
      <c r="G10" s="5">
        <f t="shared" si="3"/>
        <v>1.1025000000000005</v>
      </c>
      <c r="H10" s="4">
        <f t="shared" si="4"/>
        <v>72.292500000000018</v>
      </c>
    </row>
    <row r="11" spans="1:8" x14ac:dyDescent="0.15">
      <c r="A11">
        <v>10</v>
      </c>
      <c r="B11" s="8">
        <v>173</v>
      </c>
      <c r="C11" s="6">
        <v>3.6</v>
      </c>
      <c r="D11" s="4">
        <f t="shared" si="0"/>
        <v>-11.849999999999994</v>
      </c>
      <c r="E11" s="4">
        <f t="shared" si="1"/>
        <v>1.5499999999999998</v>
      </c>
      <c r="F11" s="5">
        <f t="shared" si="2"/>
        <v>140.42249999999987</v>
      </c>
      <c r="G11" s="5">
        <f t="shared" si="3"/>
        <v>2.4024999999999994</v>
      </c>
      <c r="H11" s="4">
        <f t="shared" si="4"/>
        <v>-18.367499999999989</v>
      </c>
    </row>
    <row r="12" spans="1:8" x14ac:dyDescent="0.15">
      <c r="A12">
        <v>11</v>
      </c>
      <c r="B12" s="8">
        <v>230</v>
      </c>
      <c r="C12" s="6">
        <v>3.6</v>
      </c>
      <c r="D12" s="4">
        <f t="shared" si="0"/>
        <v>45.150000000000006</v>
      </c>
      <c r="E12" s="4">
        <f t="shared" si="1"/>
        <v>1.5499999999999998</v>
      </c>
      <c r="F12" s="5">
        <f t="shared" si="2"/>
        <v>2038.5225000000005</v>
      </c>
      <c r="G12" s="5">
        <f t="shared" si="3"/>
        <v>2.4024999999999994</v>
      </c>
      <c r="H12" s="4">
        <f t="shared" si="4"/>
        <v>69.982500000000002</v>
      </c>
    </row>
    <row r="13" spans="1:8" x14ac:dyDescent="0.15">
      <c r="A13">
        <v>12</v>
      </c>
      <c r="B13" s="8">
        <v>195</v>
      </c>
      <c r="C13" s="6">
        <v>1</v>
      </c>
      <c r="D13" s="4">
        <f t="shared" si="0"/>
        <v>10.150000000000006</v>
      </c>
      <c r="E13" s="4">
        <f t="shared" si="1"/>
        <v>-1.0500000000000003</v>
      </c>
      <c r="F13" s="5">
        <f t="shared" si="2"/>
        <v>103.02250000000012</v>
      </c>
      <c r="G13" s="5">
        <f t="shared" si="3"/>
        <v>1.1025000000000005</v>
      </c>
      <c r="H13" s="4">
        <f t="shared" si="4"/>
        <v>-10.65750000000001</v>
      </c>
    </row>
    <row r="14" spans="1:8" x14ac:dyDescent="0.15">
      <c r="A14">
        <v>13</v>
      </c>
      <c r="B14" s="8">
        <v>174</v>
      </c>
      <c r="C14" s="6">
        <v>2.8</v>
      </c>
      <c r="D14" s="4">
        <f t="shared" si="0"/>
        <v>-10.849999999999994</v>
      </c>
      <c r="E14" s="4">
        <f t="shared" si="1"/>
        <v>0.74999999999999956</v>
      </c>
      <c r="F14" s="5">
        <f t="shared" si="2"/>
        <v>117.72249999999988</v>
      </c>
      <c r="G14" s="5">
        <f t="shared" si="3"/>
        <v>0.56249999999999933</v>
      </c>
      <c r="H14" s="4">
        <f t="shared" si="4"/>
        <v>-8.1374999999999904</v>
      </c>
    </row>
    <row r="15" spans="1:8" x14ac:dyDescent="0.15">
      <c r="A15">
        <v>14</v>
      </c>
      <c r="B15" s="8">
        <v>236</v>
      </c>
      <c r="C15" s="6">
        <v>2.8</v>
      </c>
      <c r="D15" s="4">
        <f t="shared" si="0"/>
        <v>51.150000000000006</v>
      </c>
      <c r="E15" s="4">
        <f t="shared" si="1"/>
        <v>0.74999999999999956</v>
      </c>
      <c r="F15" s="5">
        <f t="shared" si="2"/>
        <v>2616.3225000000007</v>
      </c>
      <c r="G15" s="5">
        <f t="shared" si="3"/>
        <v>0.56249999999999933</v>
      </c>
      <c r="H15" s="4">
        <f t="shared" si="4"/>
        <v>38.362499999999983</v>
      </c>
    </row>
    <row r="16" spans="1:8" x14ac:dyDescent="0.15">
      <c r="A16">
        <v>15</v>
      </c>
      <c r="B16" s="8">
        <v>198</v>
      </c>
      <c r="C16" s="6">
        <v>1.8</v>
      </c>
      <c r="D16" s="4">
        <f t="shared" si="0"/>
        <v>13.150000000000006</v>
      </c>
      <c r="E16" s="4">
        <f t="shared" si="1"/>
        <v>-0.25000000000000022</v>
      </c>
      <c r="F16" s="5">
        <f t="shared" si="2"/>
        <v>172.92250000000016</v>
      </c>
      <c r="G16" s="5">
        <f t="shared" si="3"/>
        <v>6.2500000000000111E-2</v>
      </c>
      <c r="H16" s="4">
        <f t="shared" si="4"/>
        <v>-3.2875000000000045</v>
      </c>
    </row>
    <row r="17" spans="1:8" x14ac:dyDescent="0.15">
      <c r="A17">
        <v>16</v>
      </c>
      <c r="B17" s="8">
        <v>217</v>
      </c>
      <c r="C17" s="6">
        <v>2</v>
      </c>
      <c r="D17" s="4">
        <f t="shared" si="0"/>
        <v>32.150000000000006</v>
      </c>
      <c r="E17" s="4">
        <f t="shared" si="1"/>
        <v>-5.0000000000000266E-2</v>
      </c>
      <c r="F17" s="5">
        <f t="shared" si="2"/>
        <v>1033.6225000000004</v>
      </c>
      <c r="G17" s="5">
        <f t="shared" si="3"/>
        <v>2.5000000000000265E-3</v>
      </c>
      <c r="H17" s="4">
        <f t="shared" si="4"/>
        <v>-1.6075000000000088</v>
      </c>
    </row>
    <row r="18" spans="1:8" x14ac:dyDescent="0.15">
      <c r="A18">
        <v>17</v>
      </c>
      <c r="B18" s="8">
        <v>143</v>
      </c>
      <c r="C18" s="6">
        <v>1.2</v>
      </c>
      <c r="D18" s="4">
        <f t="shared" si="0"/>
        <v>-41.849999999999994</v>
      </c>
      <c r="E18" s="4">
        <f t="shared" si="1"/>
        <v>-0.85000000000000031</v>
      </c>
      <c r="F18" s="5">
        <f t="shared" si="2"/>
        <v>1751.4224999999994</v>
      </c>
      <c r="G18" s="5">
        <f t="shared" si="3"/>
        <v>0.72250000000000048</v>
      </c>
      <c r="H18" s="4">
        <f t="shared" si="4"/>
        <v>35.572500000000005</v>
      </c>
    </row>
    <row r="19" spans="1:8" x14ac:dyDescent="0.15">
      <c r="A19">
        <v>18</v>
      </c>
      <c r="B19" s="8">
        <v>135</v>
      </c>
      <c r="C19" s="6">
        <v>2.4</v>
      </c>
      <c r="D19" s="4">
        <f t="shared" si="0"/>
        <v>-49.849999999999994</v>
      </c>
      <c r="E19" s="4">
        <f t="shared" si="1"/>
        <v>0.34999999999999964</v>
      </c>
      <c r="F19" s="5">
        <f t="shared" si="2"/>
        <v>2485.0224999999996</v>
      </c>
      <c r="G19" s="5">
        <f t="shared" si="3"/>
        <v>0.12249999999999975</v>
      </c>
      <c r="H19" s="4">
        <f t="shared" si="4"/>
        <v>-17.44749999999998</v>
      </c>
    </row>
    <row r="20" spans="1:8" x14ac:dyDescent="0.15">
      <c r="A20">
        <v>19</v>
      </c>
      <c r="B20" s="8">
        <v>146</v>
      </c>
      <c r="C20" s="6">
        <v>2.2000000000000002</v>
      </c>
      <c r="D20" s="4">
        <f t="shared" si="0"/>
        <v>-38.849999999999994</v>
      </c>
      <c r="E20" s="4">
        <f t="shared" si="1"/>
        <v>0.14999999999999991</v>
      </c>
      <c r="F20" s="5">
        <f t="shared" si="2"/>
        <v>1509.3224999999995</v>
      </c>
      <c r="G20" s="5">
        <f t="shared" si="3"/>
        <v>2.2499999999999975E-2</v>
      </c>
      <c r="H20" s="4">
        <f t="shared" si="4"/>
        <v>-5.8274999999999961</v>
      </c>
    </row>
    <row r="21" spans="1:8" x14ac:dyDescent="0.15">
      <c r="A21" s="2">
        <v>20</v>
      </c>
      <c r="B21" s="9">
        <v>227</v>
      </c>
      <c r="C21" s="7">
        <v>2.4</v>
      </c>
      <c r="D21" s="3">
        <f t="shared" si="0"/>
        <v>42.150000000000006</v>
      </c>
      <c r="E21" s="3">
        <f t="shared" si="1"/>
        <v>0.34999999999999964</v>
      </c>
      <c r="F21" s="10">
        <f t="shared" si="2"/>
        <v>1776.6225000000004</v>
      </c>
      <c r="G21" s="10">
        <f t="shared" si="3"/>
        <v>0.12249999999999975</v>
      </c>
      <c r="H21" s="3">
        <f>D21*E21</f>
        <v>14.752499999999987</v>
      </c>
    </row>
    <row r="22" spans="1:8" x14ac:dyDescent="0.15">
      <c r="A22" t="s">
        <v>8</v>
      </c>
      <c r="B22" s="8">
        <f>SUM(B2:B21)</f>
        <v>3697</v>
      </c>
      <c r="C22" s="8">
        <f>SUM(C2:C21)</f>
        <v>41.000000000000007</v>
      </c>
      <c r="F22" s="5">
        <f>SUM(F2:F21)</f>
        <v>39220.549999999996</v>
      </c>
      <c r="G22" s="5">
        <f>SUM(G2:G21)</f>
        <v>13.670000000000003</v>
      </c>
      <c r="H22" s="4">
        <f>SUM(H2:H21)</f>
        <v>351.15</v>
      </c>
    </row>
    <row r="23" spans="1:8" x14ac:dyDescent="0.15">
      <c r="A23" t="s">
        <v>9</v>
      </c>
      <c r="B23" s="4">
        <f>AVERAGE(B2:B21)</f>
        <v>184.85</v>
      </c>
      <c r="C23" s="4">
        <f>AVERAGE(C2:C21)</f>
        <v>2.0500000000000003</v>
      </c>
      <c r="F23" s="5"/>
    </row>
    <row r="24" spans="1:8" x14ac:dyDescent="0.15">
      <c r="A24" t="s">
        <v>10</v>
      </c>
      <c r="B24" s="4">
        <f>_xlfn.VAR.S(B2:B21)</f>
        <v>2064.239473684213</v>
      </c>
      <c r="C24" s="4">
        <f>_xlfn.VAR.S(C2:C21)</f>
        <v>0.71947368421052493</v>
      </c>
    </row>
    <row r="25" spans="1:8" x14ac:dyDescent="0.15">
      <c r="A25" t="s">
        <v>11</v>
      </c>
      <c r="B25" s="4">
        <f>_xlfn.STDEV.S(B2:B21)</f>
        <v>45.433902250238347</v>
      </c>
      <c r="C25" s="4">
        <f>_xlfn.STDEV.S(C2:C21)</f>
        <v>0.84821794617334345</v>
      </c>
    </row>
    <row r="27" spans="1:8" x14ac:dyDescent="0.15">
      <c r="A27" t="s">
        <v>12</v>
      </c>
      <c r="B27" s="4">
        <f>CORREL(B2:B21,C2:C21)</f>
        <v>0.47956952311314432</v>
      </c>
    </row>
    <row r="28" spans="1:8" x14ac:dyDescent="0.15">
      <c r="A28" t="s">
        <v>13</v>
      </c>
      <c r="B28" s="4">
        <f>INTERCEPT(C2:C21,B2:B21)</f>
        <v>0.39499828533766124</v>
      </c>
    </row>
    <row r="29" spans="1:8" x14ac:dyDescent="0.15">
      <c r="A29" t="s">
        <v>14</v>
      </c>
      <c r="B29" s="11">
        <f>SLOPE(C2:C21,B2:B21)</f>
        <v>8.9532145775620183E-3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3.5" x14ac:dyDescent="0.15"/>
  <cols>
    <col min="6" max="6" width="9.5" bestFit="1" customWidth="1"/>
    <col min="7" max="7" width="9.125" bestFit="1" customWidth="1"/>
  </cols>
  <sheetData>
    <row r="1" spans="1:8" x14ac:dyDescent="0.15">
      <c r="A1" s="1" t="s">
        <v>0</v>
      </c>
      <c r="B1" s="1" t="s">
        <v>6</v>
      </c>
      <c r="C1" s="1" t="s">
        <v>7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x14ac:dyDescent="0.15">
      <c r="A2">
        <v>2</v>
      </c>
      <c r="B2" s="8">
        <v>152</v>
      </c>
      <c r="C2" s="6">
        <v>1.6</v>
      </c>
      <c r="D2" s="4">
        <f>B2-$B$13</f>
        <v>-37.699999999999989</v>
      </c>
      <c r="E2" s="4">
        <f>C2-$C$13</f>
        <v>-0.26</v>
      </c>
      <c r="F2" s="5">
        <f t="shared" ref="F2:G11" si="0">D2^2</f>
        <v>1421.2899999999991</v>
      </c>
      <c r="G2" s="5">
        <f t="shared" si="0"/>
        <v>6.7600000000000007E-2</v>
      </c>
      <c r="H2" s="4">
        <f t="shared" ref="H2:H11" si="1">D2*E2</f>
        <v>9.8019999999999978</v>
      </c>
    </row>
    <row r="3" spans="1:8" x14ac:dyDescent="0.15">
      <c r="A3">
        <v>3</v>
      </c>
      <c r="B3" s="8">
        <v>214</v>
      </c>
      <c r="C3" s="6">
        <v>1.2</v>
      </c>
      <c r="D3" s="4">
        <f>B3-$B$13</f>
        <v>24.300000000000011</v>
      </c>
      <c r="E3" s="4">
        <f>C3-$C$13</f>
        <v>-0.66000000000000014</v>
      </c>
      <c r="F3" s="5">
        <f t="shared" si="0"/>
        <v>590.49000000000058</v>
      </c>
      <c r="G3" s="5">
        <f t="shared" si="0"/>
        <v>0.43560000000000021</v>
      </c>
      <c r="H3" s="4">
        <f t="shared" si="1"/>
        <v>-16.038000000000011</v>
      </c>
    </row>
    <row r="4" spans="1:8" x14ac:dyDescent="0.15">
      <c r="A4">
        <v>4</v>
      </c>
      <c r="B4" s="8">
        <v>171</v>
      </c>
      <c r="C4" s="6">
        <v>1</v>
      </c>
      <c r="D4" s="4">
        <f>B4-$B$13</f>
        <v>-18.699999999999989</v>
      </c>
      <c r="E4" s="4">
        <f>C4-$C$13</f>
        <v>-0.8600000000000001</v>
      </c>
      <c r="F4" s="5">
        <f t="shared" si="0"/>
        <v>349.6899999999996</v>
      </c>
      <c r="G4" s="5">
        <f t="shared" si="0"/>
        <v>0.73960000000000015</v>
      </c>
      <c r="H4" s="4">
        <f t="shared" si="1"/>
        <v>16.081999999999994</v>
      </c>
    </row>
    <row r="5" spans="1:8" x14ac:dyDescent="0.15">
      <c r="A5">
        <v>6</v>
      </c>
      <c r="B5" s="8">
        <v>178</v>
      </c>
      <c r="C5" s="6">
        <v>1.6</v>
      </c>
      <c r="D5" s="4">
        <f>B5-$B$13</f>
        <v>-11.699999999999989</v>
      </c>
      <c r="E5" s="4">
        <f>C5-$C$13</f>
        <v>-0.26</v>
      </c>
      <c r="F5" s="5">
        <f t="shared" si="0"/>
        <v>136.88999999999973</v>
      </c>
      <c r="G5" s="5">
        <f t="shared" si="0"/>
        <v>6.7600000000000007E-2</v>
      </c>
      <c r="H5" s="4">
        <f t="shared" si="1"/>
        <v>3.0419999999999972</v>
      </c>
    </row>
    <row r="6" spans="1:8" x14ac:dyDescent="0.15">
      <c r="A6">
        <v>7</v>
      </c>
      <c r="B6" s="8">
        <v>225</v>
      </c>
      <c r="C6" s="6">
        <v>2</v>
      </c>
      <c r="D6" s="4">
        <f t="shared" ref="D6" si="2">B6-$B$23</f>
        <v>225</v>
      </c>
      <c r="E6" s="4">
        <f t="shared" ref="E6" si="3">C6-$C$23</f>
        <v>2</v>
      </c>
      <c r="F6" s="5">
        <f t="shared" si="0"/>
        <v>50625</v>
      </c>
      <c r="G6" s="5">
        <f t="shared" si="0"/>
        <v>4</v>
      </c>
      <c r="H6" s="4">
        <f t="shared" si="1"/>
        <v>450</v>
      </c>
    </row>
    <row r="7" spans="1:8" x14ac:dyDescent="0.15">
      <c r="A7">
        <v>10</v>
      </c>
      <c r="B7" s="8">
        <v>173</v>
      </c>
      <c r="C7" s="6">
        <v>3.6</v>
      </c>
      <c r="D7" s="4">
        <f>B7-$B$13</f>
        <v>-16.699999999999989</v>
      </c>
      <c r="E7" s="4">
        <f>C7-$C$13</f>
        <v>1.74</v>
      </c>
      <c r="F7" s="5">
        <f t="shared" si="0"/>
        <v>278.88999999999965</v>
      </c>
      <c r="G7" s="5">
        <f t="shared" si="0"/>
        <v>3.0276000000000001</v>
      </c>
      <c r="H7" s="4">
        <f t="shared" si="1"/>
        <v>-29.057999999999979</v>
      </c>
    </row>
    <row r="8" spans="1:8" x14ac:dyDescent="0.15">
      <c r="A8">
        <v>12</v>
      </c>
      <c r="B8" s="8">
        <v>195</v>
      </c>
      <c r="C8" s="6">
        <v>1</v>
      </c>
      <c r="D8" s="4">
        <f>B8-$B$13</f>
        <v>5.3000000000000114</v>
      </c>
      <c r="E8" s="4">
        <f>C8-$C$13</f>
        <v>-0.8600000000000001</v>
      </c>
      <c r="F8" s="5">
        <f t="shared" si="0"/>
        <v>28.090000000000121</v>
      </c>
      <c r="G8" s="5">
        <f t="shared" si="0"/>
        <v>0.73960000000000015</v>
      </c>
      <c r="H8" s="4">
        <f t="shared" si="1"/>
        <v>-4.5580000000000105</v>
      </c>
    </row>
    <row r="9" spans="1:8" x14ac:dyDescent="0.15">
      <c r="A9">
        <v>13</v>
      </c>
      <c r="B9" s="8">
        <v>174</v>
      </c>
      <c r="C9" s="6">
        <v>2.8</v>
      </c>
      <c r="D9" s="4">
        <f>B9-$B$13</f>
        <v>-15.699999999999989</v>
      </c>
      <c r="E9" s="4">
        <f>C9-$C$13</f>
        <v>0.93999999999999972</v>
      </c>
      <c r="F9" s="5">
        <f t="shared" si="0"/>
        <v>246.48999999999964</v>
      </c>
      <c r="G9" s="5">
        <f t="shared" si="0"/>
        <v>0.8835999999999995</v>
      </c>
      <c r="H9" s="4">
        <f t="shared" si="1"/>
        <v>-14.757999999999985</v>
      </c>
    </row>
    <row r="10" spans="1:8" x14ac:dyDescent="0.15">
      <c r="A10">
        <v>15</v>
      </c>
      <c r="B10" s="8">
        <v>198</v>
      </c>
      <c r="C10" s="6">
        <v>1.8</v>
      </c>
      <c r="D10" s="4">
        <f>B10-$B$13</f>
        <v>8.3000000000000114</v>
      </c>
      <c r="E10" s="4">
        <f>C10-$C$13</f>
        <v>-6.0000000000000053E-2</v>
      </c>
      <c r="F10" s="5">
        <f t="shared" si="0"/>
        <v>68.890000000000185</v>
      </c>
      <c r="G10" s="5">
        <f t="shared" si="0"/>
        <v>3.6000000000000064E-3</v>
      </c>
      <c r="H10" s="4">
        <f t="shared" si="1"/>
        <v>-0.49800000000000111</v>
      </c>
    </row>
    <row r="11" spans="1:8" x14ac:dyDescent="0.15">
      <c r="A11" s="2">
        <v>16</v>
      </c>
      <c r="B11" s="9">
        <v>217</v>
      </c>
      <c r="C11" s="7">
        <v>2</v>
      </c>
      <c r="D11" s="3">
        <f>B11-$B$13</f>
        <v>27.300000000000011</v>
      </c>
      <c r="E11" s="3">
        <f>C11-$C$13</f>
        <v>0.1399999999999999</v>
      </c>
      <c r="F11" s="10">
        <f t="shared" si="0"/>
        <v>745.29000000000065</v>
      </c>
      <c r="G11" s="10">
        <f t="shared" si="0"/>
        <v>1.9599999999999972E-2</v>
      </c>
      <c r="H11" s="3">
        <f t="shared" si="1"/>
        <v>3.8219999999999987</v>
      </c>
    </row>
    <row r="12" spans="1:8" x14ac:dyDescent="0.15">
      <c r="A12" t="s">
        <v>8</v>
      </c>
      <c r="B12" s="8">
        <f>SUM(B2:B11)</f>
        <v>1897</v>
      </c>
      <c r="C12" s="8">
        <f>SUM(C2:C11)</f>
        <v>18.600000000000001</v>
      </c>
      <c r="F12" s="5">
        <f>SUM(F2:F11)</f>
        <v>54491.009999999995</v>
      </c>
      <c r="G12" s="5">
        <f>SUM(G2:G11)</f>
        <v>9.9844000000000008</v>
      </c>
      <c r="H12" s="4">
        <f>SUM(H2:H11)</f>
        <v>417.83800000000002</v>
      </c>
    </row>
    <row r="13" spans="1:8" x14ac:dyDescent="0.15">
      <c r="A13" t="s">
        <v>9</v>
      </c>
      <c r="B13">
        <f>AVERAGE(B2:B11)</f>
        <v>189.7</v>
      </c>
      <c r="C13">
        <f>AVERAGE(C2:C11)</f>
        <v>1.86</v>
      </c>
      <c r="F13" s="5"/>
    </row>
    <row r="14" spans="1:8" x14ac:dyDescent="0.15">
      <c r="A14" t="s">
        <v>10</v>
      </c>
      <c r="B14">
        <f>VAR(B2:B11)</f>
        <v>568.01111111110856</v>
      </c>
      <c r="C14">
        <f>VAR(C2:C11)</f>
        <v>0.66711111111111088</v>
      </c>
    </row>
    <row r="15" spans="1:8" x14ac:dyDescent="0.15">
      <c r="A15" t="s">
        <v>11</v>
      </c>
      <c r="B15">
        <f>STDEV(B2:B11)</f>
        <v>23.832983680418796</v>
      </c>
      <c r="C15">
        <f>STDEV(C2:C11)</f>
        <v>0.81676870110889466</v>
      </c>
    </row>
    <row r="17" spans="1:2" x14ac:dyDescent="0.15">
      <c r="A17" t="s">
        <v>12</v>
      </c>
      <c r="B17">
        <f>CORREL(B2:B11,C2:C11)</f>
        <v>-0.15537033736693898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全データ</vt:lpstr>
      <vt:lpstr>除外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</dc:creator>
  <cp:lastModifiedBy>Atsushi</cp:lastModifiedBy>
  <dcterms:created xsi:type="dcterms:W3CDTF">2013-01-04T16:04:00Z</dcterms:created>
  <dcterms:modified xsi:type="dcterms:W3CDTF">2015-01-11T11:25:24Z</dcterms:modified>
</cp:coreProperties>
</file>