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14835" windowHeight="77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  <c r="B17" i="1"/>
  <c r="C16" i="1"/>
  <c r="B16" i="1"/>
  <c r="B21" i="1"/>
  <c r="B20" i="1"/>
  <c r="B19" i="1"/>
  <c r="C15" i="1"/>
  <c r="E3" i="1" s="1"/>
  <c r="G3" i="1" s="1"/>
  <c r="B15" i="1"/>
  <c r="D3" i="1" s="1"/>
  <c r="C14" i="1"/>
  <c r="B14" i="1"/>
  <c r="H3" i="1" l="1"/>
  <c r="F3" i="1"/>
  <c r="D2" i="1"/>
  <c r="D12" i="1"/>
  <c r="D10" i="1"/>
  <c r="D8" i="1"/>
  <c r="D6" i="1"/>
  <c r="D4" i="1"/>
  <c r="E2" i="1"/>
  <c r="G2" i="1" s="1"/>
  <c r="E12" i="1"/>
  <c r="G12" i="1" s="1"/>
  <c r="E10" i="1"/>
  <c r="G10" i="1" s="1"/>
  <c r="E8" i="1"/>
  <c r="G8" i="1" s="1"/>
  <c r="E6" i="1"/>
  <c r="G6" i="1" s="1"/>
  <c r="E4" i="1"/>
  <c r="G4" i="1" s="1"/>
  <c r="D13" i="1"/>
  <c r="D11" i="1"/>
  <c r="D9" i="1"/>
  <c r="D7" i="1"/>
  <c r="D5" i="1"/>
  <c r="E13" i="1"/>
  <c r="G13" i="1" s="1"/>
  <c r="E11" i="1"/>
  <c r="G11" i="1" s="1"/>
  <c r="E9" i="1"/>
  <c r="G9" i="1" s="1"/>
  <c r="E7" i="1"/>
  <c r="G7" i="1" s="1"/>
  <c r="E5" i="1"/>
  <c r="G5" i="1" s="1"/>
  <c r="H7" i="1" l="1"/>
  <c r="F7" i="1"/>
  <c r="H11" i="1"/>
  <c r="F11" i="1"/>
  <c r="H4" i="1"/>
  <c r="F4" i="1"/>
  <c r="H8" i="1"/>
  <c r="F8" i="1"/>
  <c r="H12" i="1"/>
  <c r="F12" i="1"/>
  <c r="H5" i="1"/>
  <c r="F5" i="1"/>
  <c r="H9" i="1"/>
  <c r="F9" i="1"/>
  <c r="H13" i="1"/>
  <c r="F13" i="1"/>
  <c r="G14" i="1"/>
  <c r="H6" i="1"/>
  <c r="F6" i="1"/>
  <c r="H10" i="1"/>
  <c r="F10" i="1"/>
  <c r="H2" i="1"/>
  <c r="F2" i="1"/>
  <c r="H14" i="1"/>
  <c r="F14" i="1" l="1"/>
</calcChain>
</file>

<file path=xl/sharedStrings.xml><?xml version="1.0" encoding="utf-8"?>
<sst xmlns="http://schemas.openxmlformats.org/spreadsheetml/2006/main" count="15" uniqueCount="15">
  <si>
    <t>xの偏差</t>
    <rPh sb="2" eb="4">
      <t>ヘンサ</t>
    </rPh>
    <phoneticPr fontId="1"/>
  </si>
  <si>
    <t>yの偏差</t>
    <rPh sb="2" eb="4">
      <t>ヘンサ</t>
    </rPh>
    <phoneticPr fontId="1"/>
  </si>
  <si>
    <t>xの偏差^2</t>
    <rPh sb="2" eb="4">
      <t>ヘンサ</t>
    </rPh>
    <phoneticPr fontId="1"/>
  </si>
  <si>
    <t>yの偏差^2</t>
    <rPh sb="2" eb="4">
      <t>ヘンサ</t>
    </rPh>
    <phoneticPr fontId="1"/>
  </si>
  <si>
    <t>偏差の積</t>
    <rPh sb="0" eb="2">
      <t>ヘンサ</t>
    </rPh>
    <rPh sb="3" eb="4">
      <t>セキ</t>
    </rPh>
    <phoneticPr fontId="1"/>
  </si>
  <si>
    <t>試料番号</t>
    <rPh sb="0" eb="2">
      <t>シリョウ</t>
    </rPh>
    <rPh sb="2" eb="4">
      <t>バンゴウ</t>
    </rPh>
    <phoneticPr fontId="1"/>
  </si>
  <si>
    <t>硬度(x)</t>
    <rPh sb="0" eb="2">
      <t>コウド</t>
    </rPh>
    <phoneticPr fontId="1"/>
  </si>
  <si>
    <t>引張強(y)</t>
    <rPh sb="0" eb="2">
      <t>ヒッパリ</t>
    </rPh>
    <rPh sb="2" eb="3">
      <t>ツヨ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</si>
  <si>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</si>
  <si>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</si>
  <si>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不偏分散</t>
    <rPh sb="0" eb="2">
      <t>フヘン</t>
    </rPh>
    <rPh sb="2" eb="4">
      <t>ブンサン</t>
    </rPh>
    <phoneticPr fontId="1"/>
  </si>
  <si>
    <t>標準偏差</t>
    <rPh sb="0" eb="2">
      <t>ヒョウジュン</t>
    </rPh>
    <rPh sb="2" eb="4">
      <t>ヘンサ</t>
    </rPh>
    <phoneticPr fontId="1"/>
  </si>
  <si>
    <t>相関係数</t>
    <rPh sb="0" eb="2">
      <t>ソウカン</t>
    </rPh>
    <rPh sb="2" eb="4">
      <t>ケイスウ</t>
    </rPh>
    <phoneticPr fontId="1"/>
  </si>
  <si>
    <t>回帰傾き</t>
    <rPh sb="0" eb="2">
      <t>カイキ</t>
    </rPh>
    <rPh sb="2" eb="3">
      <t>カタム</t>
    </rPh>
    <phoneticPr fontId="1"/>
  </si>
  <si>
    <t>回帰切片</t>
    <rPh sb="0" eb="2">
      <t>カイキ</t>
    </rPh>
    <rPh sb="2" eb="4">
      <t>セッペン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</si>
</sst>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引張強(y)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Sheet1!$B$2:$B$13</c:f>
              <c:numCache>
                <c:formatCode>0_ </c:formatCode>
                <c:ptCount val="12"/>
                <c:pt idx="0">
                  <c:v>53</c:v>
                </c:pt>
                <c:pt idx="1">
                  <c:v>70</c:v>
                </c:pt>
                <c:pt idx="2">
                  <c:v>84</c:v>
                </c:pt>
                <c:pt idx="3">
                  <c:v>55</c:v>
                </c:pt>
                <c:pt idx="4">
                  <c:v>78</c:v>
                </c:pt>
                <c:pt idx="5">
                  <c:v>64</c:v>
                </c:pt>
                <c:pt idx="6">
                  <c:v>71</c:v>
                </c:pt>
                <c:pt idx="7">
                  <c:v>53</c:v>
                </c:pt>
                <c:pt idx="8">
                  <c:v>82</c:v>
                </c:pt>
                <c:pt idx="9">
                  <c:v>67</c:v>
                </c:pt>
                <c:pt idx="10">
                  <c:v>70</c:v>
                </c:pt>
                <c:pt idx="11">
                  <c:v>56</c:v>
                </c:pt>
              </c:numCache>
            </c:numRef>
          </c:xVal>
          <c:yVal>
            <c:numRef>
              <c:f>Sheet1!$C$2:$C$13</c:f>
              <c:numCache>
                <c:formatCode>0_ </c:formatCode>
                <c:ptCount val="12"/>
                <c:pt idx="0">
                  <c:v>293</c:v>
                </c:pt>
                <c:pt idx="1">
                  <c:v>349</c:v>
                </c:pt>
                <c:pt idx="2">
                  <c:v>368</c:v>
                </c:pt>
                <c:pt idx="3">
                  <c:v>301</c:v>
                </c:pt>
                <c:pt idx="4">
                  <c:v>340</c:v>
                </c:pt>
                <c:pt idx="5">
                  <c:v>308</c:v>
                </c:pt>
                <c:pt idx="6">
                  <c:v>354</c:v>
                </c:pt>
                <c:pt idx="7">
                  <c:v>313</c:v>
                </c:pt>
                <c:pt idx="8">
                  <c:v>322</c:v>
                </c:pt>
                <c:pt idx="9">
                  <c:v>334</c:v>
                </c:pt>
                <c:pt idx="10">
                  <c:v>377</c:v>
                </c:pt>
                <c:pt idx="11">
                  <c:v>247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4128"/>
        <c:axId val="65666432"/>
      </c:scatterChart>
      <c:valAx>
        <c:axId val="6566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硬度</a:t>
                </a:r>
              </a:p>
            </c:rich>
          </c:tx>
          <c:layout/>
          <c:overlay val="0"/>
        </c:title>
        <c:numFmt formatCode="0_ " sourceLinked="1"/>
        <c:majorTickMark val="out"/>
        <c:minorTickMark val="none"/>
        <c:tickLblPos val="nextTo"/>
        <c:crossAx val="65666432"/>
        <c:crosses val="autoZero"/>
        <c:crossBetween val="midCat"/>
      </c:valAx>
      <c:valAx>
        <c:axId val="6566643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引張強さ</a:t>
                </a:r>
              </a:p>
            </c:rich>
          </c:tx>
          <c:layout/>
          <c:overlay val="0"/>
        </c:title>
        <c:numFmt formatCode="0_ " sourceLinked="1"/>
        <c:majorTickMark val="out"/>
        <c:minorTickMark val="none"/>
        <c:tickLblPos val="nextTo"/>
        <c:crossAx val="65664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15</xdr:row>
      <xdr:rowOff>104775</xdr:rowOff>
    </xdr:from>
    <xdr:to>
      <xdr:col>9</xdr:col>
      <xdr:colOff>619125</xdr:colOff>
      <xdr:row>31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/>
  </sheetViews>
  <sheetFormatPr defaultRowHeight="13.5" x14ac:dyDescent="0.15"/>
  <cols>
    <col min="4" max="4" width="9" customWidth="1"/>
    <col min="6" max="6" width="9" customWidth="1"/>
    <col min="7" max="7" width="9.5" bestFit="1" customWidth="1"/>
    <col min="8" max="8" width="9.125" bestFit="1" customWidth="1"/>
  </cols>
  <sheetData>
    <row r="1" spans="1:8" x14ac:dyDescent="0.15">
      <c r="A1" s="1" t="s">
        <v>5</v>
      </c>
      <c r="B1" s="1" t="s">
        <v>6</v>
      </c>
      <c r="C1" s="1" t="s">
        <v>7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</row>
    <row r="2" spans="1:8" x14ac:dyDescent="0.15">
      <c r="A2">
        <v>1</v>
      </c>
      <c r="B2" s="5">
        <v>53</v>
      </c>
      <c r="C2" s="5">
        <v>293</v>
      </c>
      <c r="D2" s="2">
        <f>B2-$B$15</f>
        <v>-13.916666666666671</v>
      </c>
      <c r="E2" s="2">
        <f>C2-$C$15</f>
        <v>-32.5</v>
      </c>
      <c r="F2" s="2">
        <f>D2^2</f>
        <v>193.67361111111126</v>
      </c>
      <c r="G2" s="2">
        <f>E2^2</f>
        <v>1056.25</v>
      </c>
      <c r="H2" s="2">
        <f>D2*E2</f>
        <v>452.2916666666668</v>
      </c>
    </row>
    <row r="3" spans="1:8" x14ac:dyDescent="0.15">
      <c r="A3">
        <v>2</v>
      </c>
      <c r="B3" s="5">
        <v>70</v>
      </c>
      <c r="C3" s="5">
        <v>349</v>
      </c>
      <c r="D3" s="2">
        <f t="shared" ref="D3:D13" si="0">B3-$B$15</f>
        <v>3.0833333333333286</v>
      </c>
      <c r="E3" s="2">
        <f t="shared" ref="E3:E13" si="1">C3-$C$15</f>
        <v>23.5</v>
      </c>
      <c r="F3" s="2">
        <f t="shared" ref="F3:F13" si="2">D3^2</f>
        <v>9.5069444444444144</v>
      </c>
      <c r="G3" s="2">
        <f t="shared" ref="G3:G13" si="3">E3^2</f>
        <v>552.25</v>
      </c>
      <c r="H3" s="2">
        <f t="shared" ref="H3:H13" si="4">D3*E3</f>
        <v>72.458333333333229</v>
      </c>
    </row>
    <row r="4" spans="1:8" x14ac:dyDescent="0.15">
      <c r="A4">
        <v>3</v>
      </c>
      <c r="B4" s="5">
        <v>84</v>
      </c>
      <c r="C4" s="5">
        <v>368</v>
      </c>
      <c r="D4" s="2">
        <f t="shared" si="0"/>
        <v>17.083333333333329</v>
      </c>
      <c r="E4" s="2">
        <f t="shared" si="1"/>
        <v>42.5</v>
      </c>
      <c r="F4" s="2">
        <f t="shared" si="2"/>
        <v>291.8402777777776</v>
      </c>
      <c r="G4" s="2">
        <f t="shared" si="3"/>
        <v>1806.25</v>
      </c>
      <c r="H4" s="2">
        <f t="shared" si="4"/>
        <v>726.04166666666652</v>
      </c>
    </row>
    <row r="5" spans="1:8" x14ac:dyDescent="0.15">
      <c r="A5">
        <v>4</v>
      </c>
      <c r="B5" s="5">
        <v>55</v>
      </c>
      <c r="C5" s="5">
        <v>301</v>
      </c>
      <c r="D5" s="2">
        <f t="shared" si="0"/>
        <v>-11.916666666666671</v>
      </c>
      <c r="E5" s="2">
        <f t="shared" si="1"/>
        <v>-24.5</v>
      </c>
      <c r="F5" s="2">
        <f t="shared" si="2"/>
        <v>142.00694444444457</v>
      </c>
      <c r="G5" s="2">
        <f t="shared" si="3"/>
        <v>600.25</v>
      </c>
      <c r="H5" s="2">
        <f t="shared" si="4"/>
        <v>291.95833333333343</v>
      </c>
    </row>
    <row r="6" spans="1:8" x14ac:dyDescent="0.15">
      <c r="A6">
        <v>5</v>
      </c>
      <c r="B6" s="5">
        <v>78</v>
      </c>
      <c r="C6" s="5">
        <v>340</v>
      </c>
      <c r="D6" s="2">
        <f t="shared" si="0"/>
        <v>11.083333333333329</v>
      </c>
      <c r="E6" s="2">
        <f t="shared" si="1"/>
        <v>14.5</v>
      </c>
      <c r="F6" s="2">
        <f t="shared" si="2"/>
        <v>122.84027777777767</v>
      </c>
      <c r="G6" s="2">
        <f t="shared" si="3"/>
        <v>210.25</v>
      </c>
      <c r="H6" s="2">
        <f t="shared" si="4"/>
        <v>160.70833333333326</v>
      </c>
    </row>
    <row r="7" spans="1:8" x14ac:dyDescent="0.15">
      <c r="A7">
        <v>6</v>
      </c>
      <c r="B7" s="5">
        <v>64</v>
      </c>
      <c r="C7" s="5">
        <v>308</v>
      </c>
      <c r="D7" s="2">
        <f t="shared" si="0"/>
        <v>-2.9166666666666714</v>
      </c>
      <c r="E7" s="2">
        <f t="shared" si="1"/>
        <v>-17.5</v>
      </c>
      <c r="F7" s="2">
        <f t="shared" si="2"/>
        <v>8.5069444444444713</v>
      </c>
      <c r="G7" s="2">
        <f t="shared" si="3"/>
        <v>306.25</v>
      </c>
      <c r="H7" s="2">
        <f t="shared" si="4"/>
        <v>51.04166666666675</v>
      </c>
    </row>
    <row r="8" spans="1:8" x14ac:dyDescent="0.15">
      <c r="A8">
        <v>7</v>
      </c>
      <c r="B8" s="5">
        <v>71</v>
      </c>
      <c r="C8" s="5">
        <v>354</v>
      </c>
      <c r="D8" s="2">
        <f t="shared" si="0"/>
        <v>4.0833333333333286</v>
      </c>
      <c r="E8" s="2">
        <f t="shared" si="1"/>
        <v>28.5</v>
      </c>
      <c r="F8" s="2">
        <f t="shared" si="2"/>
        <v>16.673611111111072</v>
      </c>
      <c r="G8" s="2">
        <f t="shared" si="3"/>
        <v>812.25</v>
      </c>
      <c r="H8" s="2">
        <f t="shared" si="4"/>
        <v>116.37499999999986</v>
      </c>
    </row>
    <row r="9" spans="1:8" x14ac:dyDescent="0.15">
      <c r="A9">
        <v>8</v>
      </c>
      <c r="B9" s="5">
        <v>53</v>
      </c>
      <c r="C9" s="5">
        <v>313</v>
      </c>
      <c r="D9" s="2">
        <f t="shared" si="0"/>
        <v>-13.916666666666671</v>
      </c>
      <c r="E9" s="2">
        <f t="shared" si="1"/>
        <v>-12.5</v>
      </c>
      <c r="F9" s="2">
        <f t="shared" si="2"/>
        <v>193.67361111111126</v>
      </c>
      <c r="G9" s="2">
        <f t="shared" si="3"/>
        <v>156.25</v>
      </c>
      <c r="H9" s="2">
        <f t="shared" si="4"/>
        <v>173.9583333333334</v>
      </c>
    </row>
    <row r="10" spans="1:8" x14ac:dyDescent="0.15">
      <c r="A10">
        <v>9</v>
      </c>
      <c r="B10" s="5">
        <v>82</v>
      </c>
      <c r="C10" s="5">
        <v>322</v>
      </c>
      <c r="D10" s="2">
        <f t="shared" si="0"/>
        <v>15.083333333333329</v>
      </c>
      <c r="E10" s="2">
        <f t="shared" si="1"/>
        <v>-3.5</v>
      </c>
      <c r="F10" s="2">
        <f t="shared" si="2"/>
        <v>227.50694444444431</v>
      </c>
      <c r="G10" s="2">
        <f t="shared" si="3"/>
        <v>12.25</v>
      </c>
      <c r="H10" s="2">
        <f t="shared" si="4"/>
        <v>-52.79166666666665</v>
      </c>
    </row>
    <row r="11" spans="1:8" x14ac:dyDescent="0.15">
      <c r="A11">
        <v>10</v>
      </c>
      <c r="B11" s="5">
        <v>67</v>
      </c>
      <c r="C11" s="5">
        <v>334</v>
      </c>
      <c r="D11" s="2">
        <f t="shared" si="0"/>
        <v>8.3333333333328596E-2</v>
      </c>
      <c r="E11" s="2">
        <f t="shared" si="1"/>
        <v>8.5</v>
      </c>
      <c r="F11" s="2">
        <f t="shared" si="2"/>
        <v>6.9444444444436548E-3</v>
      </c>
      <c r="G11" s="2">
        <f t="shared" si="3"/>
        <v>72.25</v>
      </c>
      <c r="H11" s="2">
        <f t="shared" si="4"/>
        <v>0.70833333333329307</v>
      </c>
    </row>
    <row r="12" spans="1:8" x14ac:dyDescent="0.15">
      <c r="A12">
        <v>11</v>
      </c>
      <c r="B12" s="5">
        <v>70</v>
      </c>
      <c r="C12" s="5">
        <v>377</v>
      </c>
      <c r="D12" s="2">
        <f t="shared" si="0"/>
        <v>3.0833333333333286</v>
      </c>
      <c r="E12" s="2">
        <f t="shared" si="1"/>
        <v>51.5</v>
      </c>
      <c r="F12" s="2">
        <f t="shared" si="2"/>
        <v>9.5069444444444144</v>
      </c>
      <c r="G12" s="2">
        <f t="shared" si="3"/>
        <v>2652.25</v>
      </c>
      <c r="H12" s="2">
        <f t="shared" si="4"/>
        <v>158.79166666666643</v>
      </c>
    </row>
    <row r="13" spans="1:8" x14ac:dyDescent="0.15">
      <c r="A13" s="3">
        <v>12</v>
      </c>
      <c r="B13" s="6">
        <v>56</v>
      </c>
      <c r="C13" s="6">
        <v>247</v>
      </c>
      <c r="D13" s="4">
        <f t="shared" si="0"/>
        <v>-10.916666666666671</v>
      </c>
      <c r="E13" s="4">
        <f t="shared" si="1"/>
        <v>-78.5</v>
      </c>
      <c r="F13" s="4">
        <f t="shared" si="2"/>
        <v>119.17361111111121</v>
      </c>
      <c r="G13" s="4">
        <f t="shared" si="3"/>
        <v>6162.25</v>
      </c>
      <c r="H13" s="4">
        <f t="shared" si="4"/>
        <v>856.95833333333371</v>
      </c>
    </row>
    <row r="14" spans="1:8" x14ac:dyDescent="0.15">
      <c r="A14" t="s">
        <v>8</v>
      </c>
      <c r="B14" s="5">
        <f>SUM(B2:B13)</f>
        <v>803</v>
      </c>
      <c r="C14" s="5">
        <f>SUM(C2:C13)</f>
        <v>3906</v>
      </c>
      <c r="F14" s="2">
        <f>SUM(F2:F13)</f>
        <v>1334.9166666666667</v>
      </c>
      <c r="G14" s="2">
        <f>SUM(G2:G13)</f>
        <v>14399</v>
      </c>
      <c r="H14" s="2">
        <f>SUM(H2:H13)</f>
        <v>3008.5</v>
      </c>
    </row>
    <row r="15" spans="1:8" x14ac:dyDescent="0.15">
      <c r="A15" t="s">
        <v>9</v>
      </c>
      <c r="B15" s="2">
        <f>AVERAGE(B2:B13)</f>
        <v>66.916666666666671</v>
      </c>
      <c r="C15" s="2">
        <f>AVERAGE(C2:C13)</f>
        <v>325.5</v>
      </c>
    </row>
    <row r="16" spans="1:8" x14ac:dyDescent="0.15">
      <c r="A16" t="s">
        <v>10</v>
      </c>
      <c r="B16" s="2">
        <f>_xlfn.VAR.S(B2:B13)</f>
        <v>121.35606060606038</v>
      </c>
      <c r="C16" s="2">
        <f>_xlfn.VAR.S(C2:C13)</f>
        <v>1309</v>
      </c>
    </row>
    <row r="17" spans="1:3" x14ac:dyDescent="0.15">
      <c r="A17" t="s">
        <v>11</v>
      </c>
      <c r="B17" s="2">
        <f>_xlfn.STDEV.S(B2:B13)</f>
        <v>11.016172684106779</v>
      </c>
      <c r="C17" s="2">
        <f>_xlfn.STDEV.S(C2:C13)</f>
        <v>36.180105030251084</v>
      </c>
    </row>
    <row r="19" spans="1:3" x14ac:dyDescent="0.15">
      <c r="A19" t="s">
        <v>12</v>
      </c>
      <c r="B19" s="2">
        <f>CORREL(B2:B13,C2:C13)</f>
        <v>0.68620957283627348</v>
      </c>
    </row>
    <row r="20" spans="1:3" x14ac:dyDescent="0.15">
      <c r="A20" t="s">
        <v>14</v>
      </c>
      <c r="B20" s="2">
        <f>INTERCEPT(C2:C13,B2:B13)</f>
        <v>174.68999313315436</v>
      </c>
    </row>
    <row r="21" spans="1:3" x14ac:dyDescent="0.15">
      <c r="A21" t="s">
        <v>13</v>
      </c>
      <c r="B21" s="2">
        <f>SLOPE(C2:C13,B2:B13)</f>
        <v>2.2536987327548537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</dc:creator>
  <cp:lastModifiedBy>Atsushi</cp:lastModifiedBy>
  <dcterms:created xsi:type="dcterms:W3CDTF">2013-01-06T02:50:06Z</dcterms:created>
  <dcterms:modified xsi:type="dcterms:W3CDTF">2015-01-11T11:27:10Z</dcterms:modified>
</cp:coreProperties>
</file>